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85" windowWidth="12120" windowHeight="7980" activeTab="0"/>
  </bookViews>
  <sheets>
    <sheet name="Costo Costruzione" sheetId="1" r:id="rId1"/>
  </sheets>
  <definedNames>
    <definedName name="_xlnm.Print_Area" localSheetId="0">'Costo Costruzione'!$A$1:$K$71</definedName>
  </definedNames>
  <calcPr fullCalcOnLoad="1"/>
</workbook>
</file>

<file path=xl/comments1.xml><?xml version="1.0" encoding="utf-8"?>
<comments xmlns="http://schemas.openxmlformats.org/spreadsheetml/2006/main">
  <authors>
    <author>Comune di Montepulciano</author>
    <author>..</author>
  </authors>
  <commentList>
    <comment ref="D5" authorId="0">
      <text>
        <r>
          <rPr>
            <b/>
            <sz val="8"/>
            <rFont val="Tahoma"/>
            <family val="0"/>
          </rPr>
          <t xml:space="preserve">Inserire tipologia e descrizione 
dell'intervento 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Inserire la destinazione d'uso dell'immobile o dei locali 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Inserire la località e la via </t>
        </r>
      </text>
    </comment>
    <comment ref="D9" authorId="0">
      <text>
        <r>
          <rPr>
            <b/>
            <sz val="8"/>
            <rFont val="Tahoma"/>
            <family val="0"/>
          </rPr>
          <t>Inserire nominativo primo intestatario</t>
        </r>
      </text>
    </comment>
    <comment ref="J9" authorId="0">
      <text>
        <r>
          <rPr>
            <b/>
            <sz val="8"/>
            <rFont val="Tahoma"/>
            <family val="0"/>
          </rPr>
          <t>Inserire numero della pratica edilizia</t>
        </r>
      </text>
    </comment>
    <comment ref="H29" authorId="0">
      <text>
        <r>
          <rPr>
            <b/>
            <sz val="8"/>
            <rFont val="Tahoma"/>
            <family val="0"/>
          </rPr>
          <t xml:space="preserve">Inserire </t>
        </r>
        <r>
          <rPr>
            <b/>
            <sz val="8"/>
            <rFont val="Tahoma"/>
            <family val="0"/>
          </rPr>
          <t>1</t>
        </r>
        <r>
          <rPr>
            <b/>
            <sz val="8"/>
            <rFont val="Tahoma"/>
            <family val="0"/>
          </rPr>
          <t xml:space="preserve"> nel caso in cui ricorre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59" authorId="1">
      <text>
        <r>
          <rPr>
            <b/>
            <sz val="8"/>
            <rFont val="Tahoma"/>
            <family val="0"/>
          </rPr>
          <t>Inserire Costo costruzione a mq da tabella D.C.C. N.</t>
        </r>
      </text>
    </comment>
  </commentList>
</comments>
</file>

<file path=xl/sharedStrings.xml><?xml version="1.0" encoding="utf-8"?>
<sst xmlns="http://schemas.openxmlformats.org/spreadsheetml/2006/main" count="127" uniqueCount="120">
  <si>
    <t xml:space="preserve"> PER ATTIVITA' TURISTICHE COMMERCIALI  E RELATIVI SERVIZI ED ACCESSORI</t>
  </si>
  <si>
    <t>SE LA PARTE COMMERCIALE E' INFERIORE AL 25% RISPETTO ALLA PARTE RESIDENZIALE LA MEDESIMA VA CONSIDERATA, E PERTANTO COMPUTATA, COME SE FOSSE RESIDENZIALE</t>
  </si>
  <si>
    <t>D</t>
  </si>
  <si>
    <t>EURO</t>
  </si>
  <si>
    <t>Autorimesse singole e collettive</t>
  </si>
  <si>
    <t>€/mq</t>
  </si>
  <si>
    <t>€uro</t>
  </si>
  <si>
    <t>TAB. 2 - Superf. servizi e accessori (Art.2)</t>
  </si>
  <si>
    <t>Caratteristiche presenti  (Art.7)</t>
  </si>
  <si>
    <t>TABELLA 4 - Incremento per particolari caratteristiche (Art.7)</t>
  </si>
  <si>
    <t>(Legge 28/01/1977 n°10 - D.M.10/05/1977 pubbl. su G.U. n. 146 del 31.05.77 e s.m.i.)</t>
  </si>
  <si>
    <t>Snr/Su*100=</t>
  </si>
  <si>
    <t>Ipotesi che ricorre (Snr/Su*100)          (si=1  no=0)</t>
  </si>
  <si>
    <t>E</t>
  </si>
  <si>
    <t xml:space="preserve">Costo di costruzione </t>
  </si>
  <si>
    <t>SE LA PARTE COMMERCIALE E' UGUALE O MAGGIORE  AL 25%, RISPETTO ALLA PARTE RESIDENZIALE, CALCOLARE  IL COSTO DI COSTRUZIONE APPLICANDO IL 10% SUL COMPUTO METRICO ESTIMATIVO DELLE OPERE</t>
  </si>
  <si>
    <t>classi</t>
  </si>
  <si>
    <t>nuove costr.</t>
  </si>
  <si>
    <t>edif. Esist.</t>
  </si>
  <si>
    <t>1 - 2 -  3</t>
  </si>
  <si>
    <t xml:space="preserve">4-5-6-7-8 </t>
  </si>
  <si>
    <t xml:space="preserve">9-10-11 </t>
  </si>
  <si>
    <t xml:space="preserve">Percentuale </t>
  </si>
  <si>
    <t>F</t>
  </si>
  <si>
    <t>Costo al mq di costruzione maggiorato = Ax[1+(M/100)]</t>
  </si>
  <si>
    <t>Costo di costruzione della parte residenziale dell'edificio = Sc x C</t>
  </si>
  <si>
    <t>Classi di superficie (mq)</t>
  </si>
  <si>
    <t>(1)</t>
  </si>
  <si>
    <t>(2)</t>
  </si>
  <si>
    <t>(3)</t>
  </si>
  <si>
    <t>(4)=(3)/Su</t>
  </si>
  <si>
    <t>% Incremento (Art.5)</t>
  </si>
  <si>
    <t>% Incremento per classi di superficie</t>
  </si>
  <si>
    <t>(5)</t>
  </si>
  <si>
    <t>(6)=(4)*(5)</t>
  </si>
  <si>
    <t>&lt;=95</t>
  </si>
  <si>
    <t>&gt;160</t>
  </si>
  <si>
    <t>Su</t>
  </si>
  <si>
    <t>DESTINAZIONI</t>
  </si>
  <si>
    <t>(8)</t>
  </si>
  <si>
    <t>a</t>
  </si>
  <si>
    <t>b</t>
  </si>
  <si>
    <t>c</t>
  </si>
  <si>
    <t>d</t>
  </si>
  <si>
    <t>Logge e balconi</t>
  </si>
  <si>
    <t>Snr</t>
  </si>
  <si>
    <t>Rapporto rispetto al      totale Su</t>
  </si>
  <si>
    <t>Intervalli di variabilità della %  Snr/Su*100</t>
  </si>
  <si>
    <t>(7)</t>
  </si>
  <si>
    <t>(9)</t>
  </si>
  <si>
    <t>(10)</t>
  </si>
  <si>
    <t>(11)</t>
  </si>
  <si>
    <t>&lt;=50</t>
  </si>
  <si>
    <t>&gt;100</t>
  </si>
  <si>
    <t>Ingressi, porticati, scale</t>
  </si>
  <si>
    <t>% Incremento</t>
  </si>
  <si>
    <t>SUPERFICI RESIDENZIALI E RELATIVI SERVIZI ED ACCESSORII</t>
  </si>
  <si>
    <t>Ipotesi che ricorre               (si=1 no=0)</t>
  </si>
  <si>
    <t>%                     incremento</t>
  </si>
  <si>
    <t>(12)</t>
  </si>
  <si>
    <t>(13)</t>
  </si>
  <si>
    <t>(14)</t>
  </si>
  <si>
    <t>10</t>
  </si>
  <si>
    <t>Sigla</t>
  </si>
  <si>
    <t>Denominazione</t>
  </si>
  <si>
    <t>Superficie   (mq)</t>
  </si>
  <si>
    <t>(17)</t>
  </si>
  <si>
    <t>(18)</t>
  </si>
  <si>
    <t>(19)</t>
  </si>
  <si>
    <t>Su (Art.3)</t>
  </si>
  <si>
    <t>Snr (Art.2)</t>
  </si>
  <si>
    <t>60% Snr</t>
  </si>
  <si>
    <t>4=   1+3</t>
  </si>
  <si>
    <t>Sc (Art.2)</t>
  </si>
  <si>
    <t>Superficie utile abitabile</t>
  </si>
  <si>
    <t>Superficie ragguagliata</t>
  </si>
  <si>
    <t>Superficie complessiva</t>
  </si>
  <si>
    <t>Superficie netta non residenz.</t>
  </si>
  <si>
    <r>
      <t xml:space="preserve"> Totale (i</t>
    </r>
    <r>
      <rPr>
        <sz val="6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</si>
  <si>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 Tot. (i</t>
    </r>
    <r>
      <rPr>
        <sz val="6"/>
        <rFont val="Arial"/>
        <family val="2"/>
      </rPr>
      <t>3</t>
    </r>
    <r>
      <rPr>
        <sz val="8"/>
        <rFont val="Arial"/>
        <family val="2"/>
      </rPr>
      <t>)</t>
    </r>
  </si>
  <si>
    <t>(15)</t>
  </si>
  <si>
    <t>(16)</t>
  </si>
  <si>
    <t>A</t>
  </si>
  <si>
    <t>Costo massimo a mq dell'edilizia agevolata</t>
  </si>
  <si>
    <t>C</t>
  </si>
  <si>
    <t>M  =  %                Maggiorazione</t>
  </si>
  <si>
    <t>TAB. 1 - Incremento per superficie utile abitabile (Art.5)</t>
  </si>
  <si>
    <t>TAB. 3 - Incremento per servizi ed accessorii (Art.6)</t>
  </si>
  <si>
    <t>Sup.netta serv. e access. (mq)</t>
  </si>
  <si>
    <r>
      <t xml:space="preserve"> Totale (i</t>
    </r>
    <r>
      <rPr>
        <sz val="6"/>
        <rFont val="Arial"/>
        <family val="2"/>
      </rPr>
      <t>2</t>
    </r>
    <r>
      <rPr>
        <sz val="8"/>
        <rFont val="Arial"/>
        <family val="2"/>
      </rPr>
      <t>)</t>
    </r>
  </si>
  <si>
    <t>Totale incrementi     i=i1+i2+i3</t>
  </si>
  <si>
    <t>DETERMINAZIONE DEL COSTO DI COSTRUZIONE PER GLI INTERVENTI RESIDENZIALI</t>
  </si>
  <si>
    <t>Classe (Art.8)</t>
  </si>
  <si>
    <t>Ubicazione</t>
  </si>
  <si>
    <t>Proprietà</t>
  </si>
  <si>
    <t>Intervento</t>
  </si>
  <si>
    <t>Destinazione</t>
  </si>
  <si>
    <t>N.B.</t>
  </si>
  <si>
    <t>Cantinole, soffitte, centr.idriche, vani motori ascensore,  lavatoi comuni, centr.termiche, altri vani a servizio delle residenze.</t>
  </si>
  <si>
    <t>PER COMPILARE IL MODULO E' NECESSARIO INSERIRE I DATI NELLE CASELLE BIANCHE</t>
  </si>
  <si>
    <t>Alloggi 
(n°)</t>
  </si>
  <si>
    <t>Sup.utile abitabile 
(mq)</t>
  </si>
  <si>
    <t>&gt;110&lt;=130</t>
  </si>
  <si>
    <t>&gt;130&lt;=160</t>
  </si>
  <si>
    <t>&gt;50&lt;=75</t>
  </si>
  <si>
    <t>&gt;75&lt;=100</t>
  </si>
  <si>
    <t>1 )</t>
  </si>
  <si>
    <t>2 )</t>
  </si>
  <si>
    <t>3 )</t>
  </si>
  <si>
    <t>4 )</t>
  </si>
  <si>
    <t>5 )</t>
  </si>
  <si>
    <t>&gt;95&lt;=110</t>
  </si>
  <si>
    <t>0</t>
  </si>
  <si>
    <t>CITTA' DI MARMORA</t>
  </si>
  <si>
    <t>IL TECNICO INCARICATO</t>
  </si>
  <si>
    <t>RESIDENZIALE</t>
  </si>
  <si>
    <t>OPERE DI RISTRUTTURAZIONE EDILIZIA CON AMPLIAMENTO BALCONE</t>
  </si>
  <si>
    <t>BORGATA BRIEIS</t>
  </si>
  <si>
    <t>MARSENGO GIANFRANCO</t>
  </si>
  <si>
    <t>P. Edilizia  SCIA in alternativa PC    N°3/2021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</si>
</sst>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0000"/>
    <numFmt numFmtId="177" formatCode=";;;"/>
    <numFmt numFmtId="178" formatCode="#,##0.00;[Red]#,##0.00"/>
    <numFmt numFmtId="179" formatCode="0.00;[Red]0.00"/>
    <numFmt numFmtId="180" formatCode="0;[Red]0"/>
    <numFmt numFmtId="181" formatCode="&quot;L.&quot;\ #,##0;[Red]&quot;L.&quot;\ #,##0"/>
    <numFmt numFmtId="182" formatCode="#,##0;[Red]#,##0"/>
    <numFmt numFmtId="183" formatCode="0.0;[Red]0.0"/>
    <numFmt numFmtId="184" formatCode="#,##0.000"/>
    <numFmt numFmtId="185" formatCode="&quot;L.&quot;\ #,##0.00;[Red]&quot;L.&quot;\ #,##0.00"/>
    <numFmt numFmtId="186" formatCode="0.0"/>
    <numFmt numFmtId="187" formatCode="0.000"/>
    <numFmt numFmtId="188" formatCode="d\ mmmm\ yyyy"/>
    <numFmt numFmtId="189" formatCode="#,##0_ ;\-#,##0\ "/>
    <numFmt numFmtId="190" formatCode="\€\ \ \ #,##0.00"/>
    <numFmt numFmtId="191" formatCode="&quot;L.&quot;\ #,##0"/>
    <numFmt numFmtId="192" formatCode="d\-mmm\-yy"/>
    <numFmt numFmtId="193" formatCode="d\-mmm\-yyyy"/>
    <numFmt numFmtId="194" formatCode="_-[$€-2]\ * #,##0.00_-;\-[$€-2]\ * #,##0.00_-;_-[$€-2]\ * &quot;-&quot;??_-"/>
    <numFmt numFmtId="195" formatCode="_-[$€-2]\ * #,##0.00_-;\-[$€-2]\ * #,##0.00_-;_-[$€-2]\ * &quot;-&quot;??_-;_-@_-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9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4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1" fillId="33" borderId="0" xfId="0" applyNumberFormat="1" applyFont="1" applyFill="1" applyBorder="1" applyAlignment="1" applyProtection="1">
      <alignment vertical="center" wrapText="1"/>
      <protection/>
    </xf>
    <xf numFmtId="49" fontId="0" fillId="33" borderId="0" xfId="0" applyNumberForma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right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/>
      <protection/>
    </xf>
    <xf numFmtId="4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1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center" vertical="center" wrapText="1"/>
      <protection/>
    </xf>
    <xf numFmtId="4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90" fontId="1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1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1" fillId="33" borderId="16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" fillId="33" borderId="15" xfId="0" applyFont="1" applyFill="1" applyBorder="1" applyAlignment="1" applyProtection="1" quotePrefix="1">
      <alignment horizontal="left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33" borderId="19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23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vertical="center" wrapText="1"/>
      <protection/>
    </xf>
    <xf numFmtId="1" fontId="1" fillId="35" borderId="0" xfId="0" applyNumberFormat="1" applyFont="1" applyFill="1" applyBorder="1" applyAlignment="1" applyProtection="1">
      <alignment vertical="center" wrapText="1"/>
      <protection/>
    </xf>
    <xf numFmtId="0" fontId="1" fillId="35" borderId="23" xfId="0" applyFont="1" applyFill="1" applyBorder="1" applyAlignment="1" applyProtection="1">
      <alignment vertical="center" wrapText="1"/>
      <protection/>
    </xf>
    <xf numFmtId="17" fontId="13" fillId="35" borderId="12" xfId="0" applyNumberFormat="1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190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9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190" fontId="1" fillId="33" borderId="20" xfId="0" applyNumberFormat="1" applyFont="1" applyFill="1" applyBorder="1" applyAlignment="1" applyProtection="1">
      <alignment horizontal="center"/>
      <protection/>
    </xf>
    <xf numFmtId="190" fontId="1" fillId="33" borderId="14" xfId="0" applyNumberFormat="1" applyFont="1" applyFill="1" applyBorder="1" applyAlignment="1" applyProtection="1">
      <alignment horizontal="center"/>
      <protection/>
    </xf>
    <xf numFmtId="190" fontId="1" fillId="33" borderId="20" xfId="0" applyNumberFormat="1" applyFont="1" applyFill="1" applyBorder="1" applyAlignment="1" applyProtection="1">
      <alignment horizontal="center" vertical="center" wrapText="1"/>
      <protection/>
    </xf>
    <xf numFmtId="19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19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5" borderId="20" xfId="0" applyNumberFormat="1" applyFont="1" applyFill="1" applyBorder="1" applyAlignment="1" applyProtection="1">
      <alignment vertical="center"/>
      <protection locked="0"/>
    </xf>
    <xf numFmtId="0" fontId="17" fillId="35" borderId="16" xfId="0" applyNumberFormat="1" applyFont="1" applyFill="1" applyBorder="1" applyAlignment="1" applyProtection="1">
      <alignment vertical="center"/>
      <protection locked="0"/>
    </xf>
    <xf numFmtId="0" fontId="17" fillId="35" borderId="17" xfId="0" applyNumberFormat="1" applyFont="1" applyFill="1" applyBorder="1" applyAlignment="1" applyProtection="1">
      <alignment vertical="center"/>
      <protection locked="0"/>
    </xf>
    <xf numFmtId="0" fontId="17" fillId="35" borderId="14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5" fillId="35" borderId="16" xfId="0" applyNumberFormat="1" applyFont="1" applyFill="1" applyBorder="1" applyAlignment="1" applyProtection="1">
      <alignment horizontal="right" vertical="center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49" fontId="17" fillId="35" borderId="20" xfId="0" applyNumberFormat="1" applyFont="1" applyFill="1" applyBorder="1" applyAlignment="1" applyProtection="1">
      <alignment vertical="center"/>
      <protection locked="0"/>
    </xf>
    <xf numFmtId="49" fontId="17" fillId="35" borderId="16" xfId="0" applyNumberFormat="1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justify" vertical="center" wrapText="1"/>
      <protection/>
    </xf>
    <xf numFmtId="0" fontId="2" fillId="33" borderId="20" xfId="0" applyFont="1" applyFill="1" applyBorder="1" applyAlignment="1" applyProtection="1">
      <alignment horizontal="justify" vertical="center" wrapText="1"/>
      <protection/>
    </xf>
    <xf numFmtId="4" fontId="1" fillId="35" borderId="18" xfId="0" applyNumberFormat="1" applyFont="1" applyFill="1" applyBorder="1" applyAlignment="1" applyProtection="1">
      <alignment horizontal="center" wrapText="1"/>
      <protection locked="0"/>
    </xf>
    <xf numFmtId="4" fontId="1" fillId="35" borderId="10" xfId="0" applyNumberFormat="1" applyFont="1" applyFill="1" applyBorder="1" applyAlignment="1" applyProtection="1">
      <alignment horizontal="center" wrapText="1"/>
      <protection locked="0"/>
    </xf>
    <xf numFmtId="4" fontId="1" fillId="35" borderId="19" xfId="0" applyNumberFormat="1" applyFont="1" applyFill="1" applyBorder="1" applyAlignment="1" applyProtection="1">
      <alignment horizontal="center" wrapText="1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17" fillId="35" borderId="18" xfId="0" applyNumberFormat="1" applyFont="1" applyFill="1" applyBorder="1" applyAlignment="1" applyProtection="1">
      <alignment vertical="center" wrapText="1"/>
      <protection locked="0"/>
    </xf>
    <xf numFmtId="49" fontId="2" fillId="35" borderId="17" xfId="0" applyNumberFormat="1" applyFont="1" applyFill="1" applyBorder="1" applyAlignment="1" applyProtection="1">
      <alignment vertical="center" wrapText="1"/>
      <protection locked="0"/>
    </xf>
    <xf numFmtId="49" fontId="2" fillId="35" borderId="24" xfId="0" applyNumberFormat="1" applyFont="1" applyFill="1" applyBorder="1" applyAlignment="1" applyProtection="1">
      <alignment vertical="center" wrapText="1"/>
      <protection locked="0"/>
    </xf>
    <xf numFmtId="49" fontId="2" fillId="35" borderId="19" xfId="0" applyNumberFormat="1" applyFont="1" applyFill="1" applyBorder="1" applyAlignment="1" applyProtection="1">
      <alignment vertical="center" wrapText="1"/>
      <protection locked="0"/>
    </xf>
    <xf numFmtId="49" fontId="2" fillId="35" borderId="15" xfId="0" applyNumberFormat="1" applyFont="1" applyFill="1" applyBorder="1" applyAlignment="1" applyProtection="1">
      <alignment vertical="center" wrapText="1"/>
      <protection locked="0"/>
    </xf>
    <xf numFmtId="49" fontId="2" fillId="35" borderId="23" xfId="0" applyNumberFormat="1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13" fillId="35" borderId="16" xfId="0" applyNumberFormat="1" applyFont="1" applyFill="1" applyBorder="1" applyAlignment="1" applyProtection="1">
      <alignment vertical="center"/>
      <protection locked="0"/>
    </xf>
    <xf numFmtId="49" fontId="13" fillId="35" borderId="14" xfId="0" applyNumberFormat="1" applyFont="1" applyFill="1" applyBorder="1" applyAlignment="1" applyProtection="1">
      <alignment vertical="center"/>
      <protection locked="0"/>
    </xf>
    <xf numFmtId="4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1" fillId="33" borderId="18" xfId="0" applyNumberFormat="1" applyFont="1" applyFill="1" applyBorder="1" applyAlignment="1" applyProtection="1">
      <alignment horizontal="center" vertical="center" wrapText="1"/>
      <protection/>
    </xf>
    <xf numFmtId="4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9" fillId="35" borderId="18" xfId="0" applyFont="1" applyFill="1" applyBorder="1" applyAlignment="1" applyProtection="1" quotePrefix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71</xdr:row>
      <xdr:rowOff>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6200775" y="11029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85725" cy="219075"/>
    <xdr:sp fLocksText="0">
      <xdr:nvSpPr>
        <xdr:cNvPr id="2" name="Text Box 23"/>
        <xdr:cNvSpPr txBox="1">
          <a:spLocks noChangeArrowheads="1"/>
        </xdr:cNvSpPr>
      </xdr:nvSpPr>
      <xdr:spPr>
        <a:xfrm>
          <a:off x="6200775" y="11029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PageLayoutView="0" workbookViewId="0" topLeftCell="A1">
      <selection activeCell="F43" sqref="F43"/>
    </sheetView>
  </sheetViews>
  <sheetFormatPr defaultColWidth="11.421875" defaultRowHeight="12.75"/>
  <cols>
    <col min="1" max="1" width="0.9921875" style="88" customWidth="1"/>
    <col min="2" max="2" width="4.8515625" style="88" customWidth="1"/>
    <col min="3" max="3" width="9.421875" style="88" customWidth="1"/>
    <col min="4" max="4" width="10.00390625" style="88" customWidth="1"/>
    <col min="5" max="5" width="9.7109375" style="88" customWidth="1"/>
    <col min="6" max="6" width="15.8515625" style="88" customWidth="1"/>
    <col min="7" max="7" width="11.00390625" style="88" customWidth="1"/>
    <col min="8" max="8" width="10.28125" style="88" customWidth="1"/>
    <col min="9" max="10" width="10.421875" style="88" customWidth="1"/>
    <col min="11" max="11" width="1.1484375" style="88" customWidth="1"/>
    <col min="12" max="16384" width="11.421875" style="88" customWidth="1"/>
  </cols>
  <sheetData>
    <row r="1" spans="1:11" ht="32.25" customHeight="1">
      <c r="A1" s="200" t="s">
        <v>113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1"/>
      <c r="B2" s="2"/>
      <c r="C2" s="2"/>
      <c r="D2" s="2"/>
      <c r="E2" s="2"/>
      <c r="F2" s="2"/>
      <c r="G2" s="2"/>
      <c r="H2" s="2"/>
      <c r="I2" s="163"/>
      <c r="J2" s="163"/>
      <c r="K2" s="3"/>
    </row>
    <row r="3" spans="1:28" s="90" customFormat="1" ht="12.75" customHeight="1">
      <c r="A3" s="4"/>
      <c r="B3" s="5" t="s">
        <v>97</v>
      </c>
      <c r="C3" s="217" t="s">
        <v>99</v>
      </c>
      <c r="D3" s="218"/>
      <c r="E3" s="218"/>
      <c r="F3" s="218"/>
      <c r="G3" s="218"/>
      <c r="H3" s="218"/>
      <c r="I3" s="218"/>
      <c r="J3" s="218"/>
      <c r="K3" s="6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90" customFormat="1" ht="9.75" customHeight="1">
      <c r="A4" s="4"/>
      <c r="B4" s="7"/>
      <c r="C4" s="219"/>
      <c r="D4" s="220"/>
      <c r="E4" s="220"/>
      <c r="F4" s="220"/>
      <c r="G4" s="220"/>
      <c r="H4" s="220"/>
      <c r="I4" s="220"/>
      <c r="J4" s="220"/>
      <c r="K4" s="6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s="92" customFormat="1" ht="11.25" customHeight="1">
      <c r="A5" s="8"/>
      <c r="B5" s="187" t="s">
        <v>95</v>
      </c>
      <c r="C5" s="187"/>
      <c r="D5" s="181" t="s">
        <v>116</v>
      </c>
      <c r="E5" s="182"/>
      <c r="F5" s="182"/>
      <c r="G5" s="182"/>
      <c r="H5" s="182"/>
      <c r="I5" s="182"/>
      <c r="J5" s="183"/>
      <c r="K5" s="1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s="92" customFormat="1" ht="11.25">
      <c r="A6" s="8"/>
      <c r="B6" s="187"/>
      <c r="C6" s="187"/>
      <c r="D6" s="184"/>
      <c r="E6" s="185"/>
      <c r="F6" s="185"/>
      <c r="G6" s="185"/>
      <c r="H6" s="185"/>
      <c r="I6" s="185"/>
      <c r="J6" s="186"/>
      <c r="K6" s="10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92" customFormat="1" ht="12.75">
      <c r="A7" s="8"/>
      <c r="B7" s="187" t="s">
        <v>96</v>
      </c>
      <c r="C7" s="187"/>
      <c r="D7" s="169" t="s">
        <v>115</v>
      </c>
      <c r="E7" s="190"/>
      <c r="F7" s="190"/>
      <c r="G7" s="190"/>
      <c r="H7" s="190"/>
      <c r="I7" s="190"/>
      <c r="J7" s="191"/>
      <c r="K7" s="10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s="92" customFormat="1" ht="12.75">
      <c r="A8" s="8"/>
      <c r="B8" s="187" t="s">
        <v>93</v>
      </c>
      <c r="C8" s="187"/>
      <c r="D8" s="138" t="s">
        <v>117</v>
      </c>
      <c r="E8" s="139"/>
      <c r="F8" s="139"/>
      <c r="G8" s="139"/>
      <c r="H8" s="140"/>
      <c r="I8" s="140"/>
      <c r="J8" s="141"/>
      <c r="K8" s="10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s="92" customFormat="1" ht="16.5">
      <c r="A9" s="8"/>
      <c r="B9" s="9" t="s">
        <v>94</v>
      </c>
      <c r="C9" s="9"/>
      <c r="D9" s="169" t="s">
        <v>118</v>
      </c>
      <c r="E9" s="170"/>
      <c r="F9" s="170"/>
      <c r="G9" s="170"/>
      <c r="H9" s="146" t="s">
        <v>119</v>
      </c>
      <c r="I9" s="146"/>
      <c r="J9" s="123"/>
      <c r="K9" s="10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s="90" customFormat="1" ht="5.25" customHeight="1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6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94" customFormat="1" ht="12.75">
      <c r="A11" s="12"/>
      <c r="B11" s="13"/>
      <c r="C11" s="171" t="s">
        <v>91</v>
      </c>
      <c r="D11" s="172"/>
      <c r="E11" s="172"/>
      <c r="F11" s="172"/>
      <c r="G11" s="172"/>
      <c r="H11" s="172"/>
      <c r="I11" s="172"/>
      <c r="J11" s="172"/>
      <c r="K11" s="14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s="96" customFormat="1" ht="15" customHeight="1">
      <c r="A12" s="15"/>
      <c r="B12" s="16"/>
      <c r="C12" s="152" t="s">
        <v>10</v>
      </c>
      <c r="D12" s="152"/>
      <c r="E12" s="152"/>
      <c r="F12" s="152"/>
      <c r="G12" s="152"/>
      <c r="H12" s="152"/>
      <c r="I12" s="152"/>
      <c r="J12" s="152"/>
      <c r="K12" s="17"/>
      <c r="L12" s="95"/>
      <c r="M12" s="150"/>
      <c r="N12" s="151"/>
      <c r="O12" s="151"/>
      <c r="P12" s="151"/>
      <c r="Q12" s="151"/>
      <c r="R12" s="151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11" s="90" customFormat="1" ht="15.75" customHeight="1">
      <c r="A13" s="4"/>
      <c r="B13" s="142" t="s">
        <v>86</v>
      </c>
      <c r="C13" s="142"/>
      <c r="D13" s="142"/>
      <c r="E13" s="142"/>
      <c r="F13" s="142"/>
      <c r="G13" s="142"/>
      <c r="H13" s="142"/>
      <c r="I13" s="11"/>
      <c r="J13" s="11"/>
      <c r="K13" s="6"/>
    </row>
    <row r="14" spans="1:11" s="97" customFormat="1" ht="36" customHeight="1">
      <c r="A14" s="18"/>
      <c r="B14" s="145" t="s">
        <v>26</v>
      </c>
      <c r="C14" s="145"/>
      <c r="D14" s="19" t="s">
        <v>100</v>
      </c>
      <c r="E14" s="19" t="s">
        <v>101</v>
      </c>
      <c r="F14" s="19" t="s">
        <v>46</v>
      </c>
      <c r="G14" s="19" t="s">
        <v>31</v>
      </c>
      <c r="H14" s="19" t="s">
        <v>32</v>
      </c>
      <c r="I14" s="20"/>
      <c r="J14" s="20"/>
      <c r="K14" s="21"/>
    </row>
    <row r="15" spans="1:11" s="98" customFormat="1" ht="9.75">
      <c r="A15" s="22"/>
      <c r="B15" s="149" t="s">
        <v>27</v>
      </c>
      <c r="C15" s="149"/>
      <c r="D15" s="24" t="s">
        <v>28</v>
      </c>
      <c r="E15" s="24" t="s">
        <v>29</v>
      </c>
      <c r="F15" s="23" t="s">
        <v>30</v>
      </c>
      <c r="G15" s="23" t="s">
        <v>33</v>
      </c>
      <c r="H15" s="25" t="s">
        <v>34</v>
      </c>
      <c r="I15" s="26"/>
      <c r="J15" s="26"/>
      <c r="K15" s="27"/>
    </row>
    <row r="16" spans="1:11" s="99" customFormat="1" ht="9.75" customHeight="1">
      <c r="A16" s="28"/>
      <c r="B16" s="147" t="s">
        <v>35</v>
      </c>
      <c r="C16" s="148"/>
      <c r="D16" s="105">
        <v>1</v>
      </c>
      <c r="E16" s="106">
        <v>0.01</v>
      </c>
      <c r="F16" s="30">
        <f>E16/E21</f>
        <v>1</v>
      </c>
      <c r="G16" s="29">
        <v>0</v>
      </c>
      <c r="H16" s="31">
        <f>F16*G16</f>
        <v>0</v>
      </c>
      <c r="I16" s="32"/>
      <c r="J16" s="32"/>
      <c r="K16" s="33"/>
    </row>
    <row r="17" spans="1:11" s="99" customFormat="1" ht="9.75" customHeight="1">
      <c r="A17" s="28"/>
      <c r="B17" s="147" t="s">
        <v>111</v>
      </c>
      <c r="C17" s="148"/>
      <c r="D17" s="105">
        <v>0</v>
      </c>
      <c r="E17" s="106">
        <v>0</v>
      </c>
      <c r="F17" s="30">
        <f>E17/E21</f>
        <v>0</v>
      </c>
      <c r="G17" s="29">
        <v>5</v>
      </c>
      <c r="H17" s="31">
        <f>F17*G17</f>
        <v>0</v>
      </c>
      <c r="I17" s="32"/>
      <c r="J17" s="32"/>
      <c r="K17" s="33"/>
    </row>
    <row r="18" spans="1:11" s="99" customFormat="1" ht="9.75" customHeight="1">
      <c r="A18" s="28"/>
      <c r="B18" s="147" t="s">
        <v>102</v>
      </c>
      <c r="C18" s="148"/>
      <c r="D18" s="105">
        <v>0</v>
      </c>
      <c r="E18" s="106">
        <v>0</v>
      </c>
      <c r="F18" s="30">
        <f>E18/E21</f>
        <v>0</v>
      </c>
      <c r="G18" s="29">
        <v>15</v>
      </c>
      <c r="H18" s="31">
        <f>F18*G18</f>
        <v>0</v>
      </c>
      <c r="I18" s="32"/>
      <c r="J18" s="32"/>
      <c r="K18" s="33"/>
    </row>
    <row r="19" spans="1:11" s="99" customFormat="1" ht="9.75" customHeight="1">
      <c r="A19" s="28"/>
      <c r="B19" s="147" t="s">
        <v>103</v>
      </c>
      <c r="C19" s="148"/>
      <c r="D19" s="105">
        <v>0</v>
      </c>
      <c r="E19" s="106">
        <v>0</v>
      </c>
      <c r="F19" s="30">
        <f>E19/E21</f>
        <v>0</v>
      </c>
      <c r="G19" s="29">
        <v>30</v>
      </c>
      <c r="H19" s="31">
        <f>F19*G19</f>
        <v>0</v>
      </c>
      <c r="I19" s="32"/>
      <c r="J19" s="32"/>
      <c r="K19" s="33"/>
    </row>
    <row r="20" spans="1:11" s="99" customFormat="1" ht="9.75" customHeight="1">
      <c r="A20" s="28"/>
      <c r="B20" s="147" t="s">
        <v>36</v>
      </c>
      <c r="C20" s="148"/>
      <c r="D20" s="105">
        <v>0</v>
      </c>
      <c r="E20" s="106">
        <v>0</v>
      </c>
      <c r="F20" s="31">
        <f>E20/E21</f>
        <v>0</v>
      </c>
      <c r="G20" s="29">
        <v>50</v>
      </c>
      <c r="H20" s="31">
        <f>F20*G20</f>
        <v>0</v>
      </c>
      <c r="I20" s="32"/>
      <c r="J20" s="32"/>
      <c r="K20" s="33"/>
    </row>
    <row r="21" spans="1:11" s="99" customFormat="1" ht="18" customHeight="1">
      <c r="A21" s="28"/>
      <c r="B21" s="34"/>
      <c r="C21" s="34"/>
      <c r="D21" s="35" t="s">
        <v>37</v>
      </c>
      <c r="E21" s="31">
        <f>SUM(E16:E20)</f>
        <v>0.01</v>
      </c>
      <c r="F21" s="76"/>
      <c r="G21" s="34"/>
      <c r="H21" s="143" t="s">
        <v>78</v>
      </c>
      <c r="I21" s="144"/>
      <c r="J21" s="31"/>
      <c r="K21" s="33"/>
    </row>
    <row r="22" spans="1:11" s="90" customFormat="1" ht="15.75" customHeight="1">
      <c r="A22" s="4"/>
      <c r="B22" s="160" t="s">
        <v>7</v>
      </c>
      <c r="C22" s="160"/>
      <c r="D22" s="160"/>
      <c r="E22" s="160"/>
      <c r="F22" s="11"/>
      <c r="G22" s="11"/>
      <c r="H22" s="11"/>
      <c r="I22" s="11"/>
      <c r="J22" s="11"/>
      <c r="K22" s="6"/>
    </row>
    <row r="23" spans="1:11" s="100" customFormat="1" ht="24" customHeight="1">
      <c r="A23" s="37"/>
      <c r="B23" s="145" t="s">
        <v>38</v>
      </c>
      <c r="C23" s="145"/>
      <c r="D23" s="145"/>
      <c r="E23" s="74" t="s">
        <v>88</v>
      </c>
      <c r="F23" s="37"/>
      <c r="G23" s="165" t="s">
        <v>87</v>
      </c>
      <c r="H23" s="165"/>
      <c r="I23" s="165"/>
      <c r="J23" s="40"/>
      <c r="K23" s="41"/>
    </row>
    <row r="24" spans="1:11" s="101" customFormat="1" ht="9" customHeight="1">
      <c r="A24" s="42"/>
      <c r="B24" s="149" t="s">
        <v>48</v>
      </c>
      <c r="C24" s="149"/>
      <c r="D24" s="149"/>
      <c r="E24" s="69" t="s">
        <v>39</v>
      </c>
      <c r="F24" s="77"/>
      <c r="G24" s="166" t="s">
        <v>47</v>
      </c>
      <c r="H24" s="161" t="s">
        <v>12</v>
      </c>
      <c r="I24" s="161" t="s">
        <v>55</v>
      </c>
      <c r="J24" s="43"/>
      <c r="K24" s="44"/>
    </row>
    <row r="25" spans="1:11" s="102" customFormat="1" ht="9" customHeight="1">
      <c r="A25" s="45"/>
      <c r="B25" s="147" t="s">
        <v>40</v>
      </c>
      <c r="C25" s="173" t="s">
        <v>98</v>
      </c>
      <c r="D25" s="174"/>
      <c r="E25" s="175">
        <v>19.04</v>
      </c>
      <c r="F25" s="159"/>
      <c r="G25" s="167"/>
      <c r="H25" s="164"/>
      <c r="I25" s="164"/>
      <c r="J25" s="46"/>
      <c r="K25" s="47"/>
    </row>
    <row r="26" spans="1:11" s="99" customFormat="1" ht="9" customHeight="1">
      <c r="A26" s="28"/>
      <c r="B26" s="147"/>
      <c r="C26" s="173"/>
      <c r="D26" s="174"/>
      <c r="E26" s="176"/>
      <c r="F26" s="159"/>
      <c r="G26" s="167"/>
      <c r="H26" s="164"/>
      <c r="I26" s="164"/>
      <c r="J26" s="34"/>
      <c r="K26" s="33"/>
    </row>
    <row r="27" spans="1:11" s="90" customFormat="1" ht="9" customHeight="1">
      <c r="A27" s="4"/>
      <c r="B27" s="147"/>
      <c r="C27" s="173"/>
      <c r="D27" s="174"/>
      <c r="E27" s="176"/>
      <c r="F27" s="159"/>
      <c r="G27" s="168"/>
      <c r="H27" s="162"/>
      <c r="I27" s="162"/>
      <c r="J27" s="11"/>
      <c r="K27" s="6"/>
    </row>
    <row r="28" spans="1:11" s="90" customFormat="1" ht="9" customHeight="1">
      <c r="A28" s="4"/>
      <c r="B28" s="147"/>
      <c r="C28" s="173"/>
      <c r="D28" s="174"/>
      <c r="E28" s="177"/>
      <c r="F28" s="159"/>
      <c r="G28" s="67" t="s">
        <v>49</v>
      </c>
      <c r="H28" s="24" t="s">
        <v>50</v>
      </c>
      <c r="I28" s="23" t="s">
        <v>51</v>
      </c>
      <c r="J28" s="11"/>
      <c r="K28" s="6"/>
    </row>
    <row r="29" spans="1:11" s="99" customFormat="1" ht="9.75" customHeight="1">
      <c r="A29" s="28"/>
      <c r="B29" s="147" t="s">
        <v>41</v>
      </c>
      <c r="C29" s="155" t="s">
        <v>4</v>
      </c>
      <c r="D29" s="156"/>
      <c r="E29" s="192"/>
      <c r="F29" s="159"/>
      <c r="G29" s="66" t="s">
        <v>52</v>
      </c>
      <c r="H29" s="62">
        <v>0</v>
      </c>
      <c r="I29" s="48">
        <v>0</v>
      </c>
      <c r="J29" s="34"/>
      <c r="K29" s="33"/>
    </row>
    <row r="30" spans="1:11" s="99" customFormat="1" ht="9.75" customHeight="1">
      <c r="A30" s="28"/>
      <c r="B30" s="147"/>
      <c r="C30" s="157"/>
      <c r="D30" s="158"/>
      <c r="E30" s="193"/>
      <c r="F30" s="159"/>
      <c r="G30" s="66" t="s">
        <v>104</v>
      </c>
      <c r="H30" s="62">
        <v>0</v>
      </c>
      <c r="I30" s="48">
        <v>10</v>
      </c>
      <c r="J30" s="34"/>
      <c r="K30" s="33"/>
    </row>
    <row r="31" spans="1:11" s="99" customFormat="1" ht="9.75" customHeight="1">
      <c r="A31" s="28"/>
      <c r="B31" s="29" t="s">
        <v>42</v>
      </c>
      <c r="C31" s="179" t="s">
        <v>54</v>
      </c>
      <c r="D31" s="180"/>
      <c r="E31" s="106">
        <v>0</v>
      </c>
      <c r="F31" s="103"/>
      <c r="G31" s="78" t="s">
        <v>105</v>
      </c>
      <c r="H31" s="63">
        <v>0</v>
      </c>
      <c r="I31" s="49">
        <v>20</v>
      </c>
      <c r="J31" s="34"/>
      <c r="K31" s="33"/>
    </row>
    <row r="32" spans="1:11" s="99" customFormat="1" ht="9.75" customHeight="1">
      <c r="A32" s="28"/>
      <c r="B32" s="29" t="s">
        <v>43</v>
      </c>
      <c r="C32" s="179" t="s">
        <v>44</v>
      </c>
      <c r="D32" s="180"/>
      <c r="E32" s="107"/>
      <c r="F32" s="79" t="s">
        <v>11</v>
      </c>
      <c r="G32" s="70" t="s">
        <v>53</v>
      </c>
      <c r="H32" s="63">
        <v>1</v>
      </c>
      <c r="I32" s="49">
        <v>30</v>
      </c>
      <c r="J32" s="34"/>
      <c r="K32" s="33"/>
    </row>
    <row r="33" spans="1:11" s="99" customFormat="1" ht="18" customHeight="1">
      <c r="A33" s="28"/>
      <c r="B33" s="34"/>
      <c r="C33" s="34"/>
      <c r="D33" s="36" t="s">
        <v>45</v>
      </c>
      <c r="E33" s="71">
        <f>SUM(E25:E32)</f>
        <v>19.04</v>
      </c>
      <c r="F33" s="80">
        <f>IF(E33&gt;0,E33/E21*100,0)</f>
        <v>190399.99999999997</v>
      </c>
      <c r="G33" s="103"/>
      <c r="H33" s="103"/>
      <c r="I33" s="68" t="s">
        <v>89</v>
      </c>
      <c r="J33" s="31">
        <f>(I29*H29)+(I30*H30)+(I31*H31)+(I32*H32)</f>
        <v>30</v>
      </c>
      <c r="K33" s="33"/>
    </row>
    <row r="34" spans="1:11" s="100" customFormat="1" ht="24" customHeight="1">
      <c r="A34" s="37"/>
      <c r="B34" s="178" t="s">
        <v>56</v>
      </c>
      <c r="C34" s="178"/>
      <c r="D34" s="178"/>
      <c r="E34" s="178"/>
      <c r="F34" s="50"/>
      <c r="G34" s="160" t="s">
        <v>9</v>
      </c>
      <c r="H34" s="160"/>
      <c r="I34" s="160"/>
      <c r="J34" s="40"/>
      <c r="K34" s="41"/>
    </row>
    <row r="35" spans="1:11" s="102" customFormat="1" ht="26.25" customHeight="1">
      <c r="A35" s="45"/>
      <c r="B35" s="124" t="s">
        <v>63</v>
      </c>
      <c r="C35" s="125"/>
      <c r="D35" s="38" t="s">
        <v>64</v>
      </c>
      <c r="E35" s="73" t="s">
        <v>65</v>
      </c>
      <c r="F35" s="82"/>
      <c r="G35" s="153" t="s">
        <v>8</v>
      </c>
      <c r="H35" s="161" t="s">
        <v>57</v>
      </c>
      <c r="I35" s="161" t="s">
        <v>58</v>
      </c>
      <c r="J35" s="46"/>
      <c r="K35" s="47"/>
    </row>
    <row r="36" spans="1:11" s="104" customFormat="1" ht="9" customHeight="1">
      <c r="A36" s="52"/>
      <c r="B36" s="188" t="s">
        <v>66</v>
      </c>
      <c r="C36" s="189"/>
      <c r="D36" s="23" t="s">
        <v>67</v>
      </c>
      <c r="E36" s="72" t="s">
        <v>68</v>
      </c>
      <c r="F36" s="83"/>
      <c r="G36" s="154"/>
      <c r="H36" s="162"/>
      <c r="I36" s="162"/>
      <c r="J36" s="54"/>
      <c r="K36" s="55"/>
    </row>
    <row r="37" spans="1:11" s="99" customFormat="1" ht="9" customHeight="1">
      <c r="A37" s="28"/>
      <c r="B37" s="153">
        <v>1</v>
      </c>
      <c r="C37" s="153" t="s">
        <v>69</v>
      </c>
      <c r="D37" s="153" t="s">
        <v>74</v>
      </c>
      <c r="E37" s="198">
        <v>0</v>
      </c>
      <c r="F37" s="196"/>
      <c r="G37" s="23" t="s">
        <v>59</v>
      </c>
      <c r="H37" s="24" t="s">
        <v>60</v>
      </c>
      <c r="I37" s="23" t="s">
        <v>61</v>
      </c>
      <c r="J37" s="34"/>
      <c r="K37" s="33"/>
    </row>
    <row r="38" spans="1:11" s="90" customFormat="1" ht="9" customHeight="1">
      <c r="A38" s="4"/>
      <c r="B38" s="154"/>
      <c r="C38" s="154"/>
      <c r="D38" s="154"/>
      <c r="E38" s="199"/>
      <c r="F38" s="197"/>
      <c r="G38" s="19" t="s">
        <v>106</v>
      </c>
      <c r="H38" s="64"/>
      <c r="I38" s="56" t="s">
        <v>62</v>
      </c>
      <c r="J38" s="11"/>
      <c r="K38" s="6"/>
    </row>
    <row r="39" spans="1:11" s="90" customFormat="1" ht="9" customHeight="1">
      <c r="A39" s="4"/>
      <c r="B39" s="153">
        <v>2</v>
      </c>
      <c r="C39" s="153" t="s">
        <v>70</v>
      </c>
      <c r="D39" s="153" t="s">
        <v>77</v>
      </c>
      <c r="E39" s="198">
        <v>19.04</v>
      </c>
      <c r="F39" s="194"/>
      <c r="G39" s="23" t="s">
        <v>107</v>
      </c>
      <c r="H39" s="64" t="s">
        <v>112</v>
      </c>
      <c r="I39" s="56" t="s">
        <v>62</v>
      </c>
      <c r="J39" s="11"/>
      <c r="K39" s="6"/>
    </row>
    <row r="40" spans="1:11" s="99" customFormat="1" ht="9" customHeight="1">
      <c r="A40" s="28"/>
      <c r="B40" s="154"/>
      <c r="C40" s="154"/>
      <c r="D40" s="154"/>
      <c r="E40" s="199"/>
      <c r="F40" s="195"/>
      <c r="G40" s="19" t="s">
        <v>108</v>
      </c>
      <c r="H40" s="62">
        <v>0</v>
      </c>
      <c r="I40" s="56" t="s">
        <v>62</v>
      </c>
      <c r="J40" s="34"/>
      <c r="K40" s="33"/>
    </row>
    <row r="41" spans="1:11" s="99" customFormat="1" ht="9" customHeight="1">
      <c r="A41" s="28"/>
      <c r="B41" s="153">
        <v>3</v>
      </c>
      <c r="C41" s="153" t="s">
        <v>71</v>
      </c>
      <c r="D41" s="153" t="s">
        <v>75</v>
      </c>
      <c r="E41" s="198">
        <v>11.42</v>
      </c>
      <c r="F41" s="196"/>
      <c r="G41" s="19" t="s">
        <v>109</v>
      </c>
      <c r="H41" s="62">
        <v>0</v>
      </c>
      <c r="I41" s="56" t="s">
        <v>62</v>
      </c>
      <c r="J41" s="34"/>
      <c r="K41" s="33"/>
    </row>
    <row r="42" spans="1:11" s="99" customFormat="1" ht="9" customHeight="1">
      <c r="A42" s="28"/>
      <c r="B42" s="154"/>
      <c r="C42" s="154"/>
      <c r="D42" s="154"/>
      <c r="E42" s="199"/>
      <c r="F42" s="196"/>
      <c r="G42" s="84" t="s">
        <v>110</v>
      </c>
      <c r="H42" s="65">
        <v>0</v>
      </c>
      <c r="I42" s="56" t="s">
        <v>62</v>
      </c>
      <c r="J42" s="34"/>
      <c r="K42" s="33"/>
    </row>
    <row r="43" spans="1:11" s="99" customFormat="1" ht="18" customHeight="1">
      <c r="A43" s="28"/>
      <c r="B43" s="19" t="s">
        <v>72</v>
      </c>
      <c r="C43" s="19" t="s">
        <v>73</v>
      </c>
      <c r="D43" s="19" t="s">
        <v>76</v>
      </c>
      <c r="E43" s="81">
        <f>E37+E41</f>
        <v>11.42</v>
      </c>
      <c r="F43" s="75"/>
      <c r="G43" s="34"/>
      <c r="H43" s="34"/>
      <c r="I43" s="36" t="s">
        <v>79</v>
      </c>
      <c r="J43" s="31">
        <f>(I38*H38)+(I39*H39)+(I40*H40)+(I41*H41)+(I42*H42)</f>
        <v>0</v>
      </c>
      <c r="K43" s="33"/>
    </row>
    <row r="44" spans="1:11" s="99" customFormat="1" ht="18" customHeight="1">
      <c r="A44" s="28"/>
      <c r="B44" s="214" t="s">
        <v>0</v>
      </c>
      <c r="C44" s="215"/>
      <c r="D44" s="215"/>
      <c r="E44" s="215"/>
      <c r="F44" s="34"/>
      <c r="G44" s="34"/>
      <c r="H44" s="34"/>
      <c r="I44" s="36"/>
      <c r="J44" s="51"/>
      <c r="K44" s="33"/>
    </row>
    <row r="45" spans="1:11" s="100" customFormat="1" ht="9" customHeight="1">
      <c r="A45" s="37"/>
      <c r="B45" s="216"/>
      <c r="C45" s="216"/>
      <c r="D45" s="216"/>
      <c r="E45" s="216"/>
      <c r="F45" s="39"/>
      <c r="G45" s="203"/>
      <c r="H45" s="203"/>
      <c r="I45" s="203"/>
      <c r="J45" s="40"/>
      <c r="K45" s="41"/>
    </row>
    <row r="46" spans="1:11" s="102" customFormat="1" ht="18" customHeight="1">
      <c r="A46" s="45"/>
      <c r="B46" s="204" t="s">
        <v>1</v>
      </c>
      <c r="C46" s="205"/>
      <c r="D46" s="205"/>
      <c r="E46" s="206"/>
      <c r="F46" s="34"/>
      <c r="G46" s="210" t="s">
        <v>90</v>
      </c>
      <c r="H46" s="166"/>
      <c r="I46" s="23" t="s">
        <v>92</v>
      </c>
      <c r="J46" s="19" t="s">
        <v>85</v>
      </c>
      <c r="K46" s="47"/>
    </row>
    <row r="47" spans="1:11" s="104" customFormat="1" ht="9" customHeight="1">
      <c r="A47" s="52"/>
      <c r="B47" s="207"/>
      <c r="C47" s="208"/>
      <c r="D47" s="208"/>
      <c r="E47" s="209"/>
      <c r="F47" s="53"/>
      <c r="G47" s="211"/>
      <c r="H47" s="168"/>
      <c r="I47" s="24" t="s">
        <v>80</v>
      </c>
      <c r="J47" s="23" t="s">
        <v>81</v>
      </c>
      <c r="K47" s="55"/>
    </row>
    <row r="48" spans="1:11" s="104" customFormat="1" ht="12" customHeight="1">
      <c r="A48" s="52"/>
      <c r="B48" s="207"/>
      <c r="C48" s="208"/>
      <c r="D48" s="208"/>
      <c r="E48" s="209"/>
      <c r="F48" s="53"/>
      <c r="G48" s="198">
        <f>J21+J33+J43</f>
        <v>30</v>
      </c>
      <c r="H48" s="212"/>
      <c r="I48" s="57" t="str">
        <f>IF(G48&gt;25," ",IF(G48&gt;20,"Classe V",IF(G48&gt;15,"Classe IV",IF(G48&gt;10,"Classe III",IF(G48&gt;5,"Classe II",IF(G48&lt;=5,"Classe I"," "))))))</f>
        <v> </v>
      </c>
      <c r="J48" s="234">
        <f>J50+J51</f>
        <v>25</v>
      </c>
      <c r="K48" s="55"/>
    </row>
    <row r="49" spans="1:11" s="99" customFormat="1" ht="12.75" customHeight="1">
      <c r="A49" s="28"/>
      <c r="B49" s="207"/>
      <c r="C49" s="208"/>
      <c r="D49" s="208"/>
      <c r="E49" s="209"/>
      <c r="F49" s="34"/>
      <c r="G49" s="199"/>
      <c r="H49" s="213"/>
      <c r="I49" s="85" t="str">
        <f>IF(G48&gt;50,"Classe XI",IF(G48&gt;45,"Classe X",IF(G48&gt;40,"Classe IX",IF(G48&gt;35,"Classe VIII",IF(G48&gt;30,"Classe VII",IF(G48&gt;25,"Classe VI"," "))))))</f>
        <v>Classe VI</v>
      </c>
      <c r="J49" s="234"/>
      <c r="K49" s="33"/>
    </row>
    <row r="50" spans="1:11" s="99" customFormat="1" ht="9.75" customHeight="1" hidden="1">
      <c r="A50" s="28"/>
      <c r="B50" s="207"/>
      <c r="C50" s="208"/>
      <c r="D50" s="208"/>
      <c r="E50" s="209"/>
      <c r="F50" s="34"/>
      <c r="G50" s="51"/>
      <c r="H50" s="51"/>
      <c r="I50" s="58"/>
      <c r="J50" s="58" t="str">
        <f>IF(G48&gt;25,"0",IF(G48&gt;20,"20",IF(G48&gt;15,"15",IF(G48&gt;10,"10",IF(G48&gt;5,"5",IF(G48&lt;=5,"0"," "))))))</f>
        <v>0</v>
      </c>
      <c r="K50" s="33"/>
    </row>
    <row r="51" spans="1:11" s="99" customFormat="1" ht="9.75" customHeight="1" hidden="1">
      <c r="A51" s="28"/>
      <c r="B51" s="207"/>
      <c r="C51" s="208"/>
      <c r="D51" s="208"/>
      <c r="E51" s="209"/>
      <c r="F51" s="34"/>
      <c r="G51" s="51"/>
      <c r="H51" s="51"/>
      <c r="I51" s="58"/>
      <c r="J51" s="58" t="str">
        <f>IF(G48&gt;50,"50",IF(G48&gt;45,"45",IF(G48&gt;40,"40",IF(G48&gt;35,"35",IF(G48&gt;30,"30",IF(G48&gt;25,"25","0"))))))</f>
        <v>25</v>
      </c>
      <c r="K51" s="33"/>
    </row>
    <row r="52" spans="1:11" s="99" customFormat="1" ht="6" customHeight="1">
      <c r="A52" s="28"/>
      <c r="B52" s="225" t="s">
        <v>15</v>
      </c>
      <c r="C52" s="226"/>
      <c r="D52" s="226"/>
      <c r="E52" s="227"/>
      <c r="F52" s="34"/>
      <c r="G52" s="51"/>
      <c r="H52" s="51"/>
      <c r="I52" s="58"/>
      <c r="J52" s="58"/>
      <c r="K52" s="33"/>
    </row>
    <row r="53" spans="1:11" s="99" customFormat="1" ht="9.75" customHeight="1">
      <c r="A53" s="28"/>
      <c r="B53" s="228"/>
      <c r="C53" s="229"/>
      <c r="D53" s="229"/>
      <c r="E53" s="230"/>
      <c r="F53" s="34"/>
      <c r="G53" s="51"/>
      <c r="H53" s="51"/>
      <c r="I53" s="58"/>
      <c r="J53" s="58"/>
      <c r="K53" s="33"/>
    </row>
    <row r="54" spans="1:11" s="99" customFormat="1" ht="9.75" customHeight="1">
      <c r="A54" s="28"/>
      <c r="B54" s="228"/>
      <c r="C54" s="229"/>
      <c r="D54" s="229"/>
      <c r="E54" s="230"/>
      <c r="F54" s="34"/>
      <c r="G54" s="51"/>
      <c r="H54" s="51"/>
      <c r="I54" s="58"/>
      <c r="J54" s="58"/>
      <c r="K54" s="33"/>
    </row>
    <row r="55" spans="1:11" s="99" customFormat="1" ht="9.75" customHeight="1">
      <c r="A55" s="28"/>
      <c r="B55" s="228"/>
      <c r="C55" s="229"/>
      <c r="D55" s="229"/>
      <c r="E55" s="230"/>
      <c r="F55" s="34"/>
      <c r="G55" s="51"/>
      <c r="H55" s="51"/>
      <c r="I55" s="58"/>
      <c r="J55" s="58"/>
      <c r="K55" s="33"/>
    </row>
    <row r="56" spans="1:11" s="99" customFormat="1" ht="9.75" customHeight="1">
      <c r="A56" s="28"/>
      <c r="B56" s="228"/>
      <c r="C56" s="229"/>
      <c r="D56" s="229"/>
      <c r="E56" s="230"/>
      <c r="F56" s="224"/>
      <c r="G56" s="224"/>
      <c r="H56" s="224"/>
      <c r="I56" s="137"/>
      <c r="J56" s="137"/>
      <c r="K56" s="33"/>
    </row>
    <row r="57" spans="1:11" s="99" customFormat="1" ht="2.25" customHeight="1">
      <c r="A57" s="28"/>
      <c r="B57" s="231"/>
      <c r="C57" s="232"/>
      <c r="D57" s="232"/>
      <c r="E57" s="233"/>
      <c r="F57" s="34"/>
      <c r="G57" s="51"/>
      <c r="H57" s="51"/>
      <c r="I57" s="58"/>
      <c r="J57" s="58"/>
      <c r="K57" s="33"/>
    </row>
    <row r="58" spans="1:11" s="90" customFormat="1" ht="9.75" customHeight="1">
      <c r="A58" s="4"/>
      <c r="B58" s="20"/>
      <c r="C58" s="39"/>
      <c r="D58" s="39"/>
      <c r="E58" s="34"/>
      <c r="F58" s="11"/>
      <c r="G58" s="32"/>
      <c r="H58" s="59"/>
      <c r="I58" s="124" t="s">
        <v>3</v>
      </c>
      <c r="J58" s="125"/>
      <c r="K58" s="6"/>
    </row>
    <row r="59" spans="1:11" s="99" customFormat="1" ht="12" customHeight="1">
      <c r="A59" s="28"/>
      <c r="B59" s="60" t="s">
        <v>82</v>
      </c>
      <c r="C59" s="221" t="s">
        <v>83</v>
      </c>
      <c r="D59" s="222"/>
      <c r="E59" s="222"/>
      <c r="F59" s="222"/>
      <c r="G59" s="223"/>
      <c r="H59" s="29" t="s">
        <v>5</v>
      </c>
      <c r="I59" s="126">
        <v>464.81</v>
      </c>
      <c r="J59" s="127"/>
      <c r="K59" s="33"/>
    </row>
    <row r="60" spans="1:11" s="99" customFormat="1" ht="12" customHeight="1">
      <c r="A60" s="28"/>
      <c r="B60" s="60" t="s">
        <v>84</v>
      </c>
      <c r="C60" s="221" t="s">
        <v>24</v>
      </c>
      <c r="D60" s="222"/>
      <c r="E60" s="222"/>
      <c r="F60" s="222"/>
      <c r="G60" s="223"/>
      <c r="H60" s="29" t="s">
        <v>5</v>
      </c>
      <c r="I60" s="128">
        <f>I59*(1+(J48/100))</f>
        <v>581.0125</v>
      </c>
      <c r="J60" s="129"/>
      <c r="K60" s="33"/>
    </row>
    <row r="61" spans="1:11" s="99" customFormat="1" ht="12" customHeight="1">
      <c r="A61" s="28"/>
      <c r="B61" s="60" t="s">
        <v>2</v>
      </c>
      <c r="C61" s="221" t="s">
        <v>25</v>
      </c>
      <c r="D61" s="222"/>
      <c r="E61" s="222"/>
      <c r="F61" s="222"/>
      <c r="G61" s="223"/>
      <c r="H61" s="29" t="s">
        <v>6</v>
      </c>
      <c r="I61" s="130">
        <f>ROUNDDOWN((E43*I60),2)</f>
        <v>6635.16</v>
      </c>
      <c r="J61" s="131"/>
      <c r="K61" s="33"/>
    </row>
    <row r="62" spans="1:11" s="99" customFormat="1" ht="14.25" customHeight="1" hidden="1">
      <c r="A62" s="28"/>
      <c r="B62" s="61"/>
      <c r="C62" s="11"/>
      <c r="D62" s="39"/>
      <c r="E62" s="34"/>
      <c r="F62" s="34"/>
      <c r="G62" s="34"/>
      <c r="H62" s="34"/>
      <c r="I62" s="86">
        <f>I61</f>
        <v>6635.16</v>
      </c>
      <c r="J62" s="34"/>
      <c r="K62" s="33"/>
    </row>
    <row r="63" spans="1:11" s="99" customFormat="1" ht="14.25" customHeight="1">
      <c r="A63" s="28"/>
      <c r="B63" s="60" t="s">
        <v>13</v>
      </c>
      <c r="C63" s="116" t="s">
        <v>22</v>
      </c>
      <c r="D63" s="117"/>
      <c r="E63" s="118"/>
      <c r="F63" s="118"/>
      <c r="G63" s="119"/>
      <c r="H63" s="120"/>
      <c r="I63" s="121">
        <v>8</v>
      </c>
      <c r="J63" s="122"/>
      <c r="K63" s="33"/>
    </row>
    <row r="64" spans="1:11" s="99" customFormat="1" ht="14.25" customHeight="1">
      <c r="A64" s="28"/>
      <c r="B64" s="60" t="s">
        <v>23</v>
      </c>
      <c r="C64" s="108" t="s">
        <v>14</v>
      </c>
      <c r="D64" s="109"/>
      <c r="E64" s="110"/>
      <c r="F64" s="110"/>
      <c r="G64" s="111"/>
      <c r="H64" s="29" t="s">
        <v>6</v>
      </c>
      <c r="I64" s="130">
        <f>I61*I63/100</f>
        <v>530.8128</v>
      </c>
      <c r="J64" s="131"/>
      <c r="K64" s="33"/>
    </row>
    <row r="65" spans="1:11" s="99" customFormat="1" ht="14.25" customHeight="1">
      <c r="A65" s="28"/>
      <c r="B65" s="87"/>
      <c r="C65" s="11"/>
      <c r="D65" s="39"/>
      <c r="E65" s="34"/>
      <c r="F65" s="34"/>
      <c r="G65" s="34"/>
      <c r="H65" s="32"/>
      <c r="I65" s="86"/>
      <c r="J65" s="34"/>
      <c r="K65" s="33"/>
    </row>
    <row r="66" spans="1:11" s="99" customFormat="1" ht="14.25" customHeight="1">
      <c r="A66" s="28"/>
      <c r="B66" s="87"/>
      <c r="C66" s="114" t="s">
        <v>16</v>
      </c>
      <c r="D66" s="114" t="s">
        <v>17</v>
      </c>
      <c r="E66" s="114" t="s">
        <v>18</v>
      </c>
      <c r="F66" s="133" t="s">
        <v>114</v>
      </c>
      <c r="G66" s="134"/>
      <c r="H66" s="134"/>
      <c r="I66" s="134"/>
      <c r="J66" s="134"/>
      <c r="K66" s="33"/>
    </row>
    <row r="67" spans="1:11" s="99" customFormat="1" ht="14.25" customHeight="1">
      <c r="A67" s="28"/>
      <c r="B67" s="87"/>
      <c r="C67" s="115" t="s">
        <v>19</v>
      </c>
      <c r="D67" s="114">
        <v>6</v>
      </c>
      <c r="E67" s="114">
        <v>5</v>
      </c>
      <c r="F67" s="133"/>
      <c r="G67" s="134"/>
      <c r="H67" s="134"/>
      <c r="I67" s="134"/>
      <c r="J67" s="134"/>
      <c r="K67" s="33"/>
    </row>
    <row r="68" spans="1:11" s="99" customFormat="1" ht="14.25" customHeight="1">
      <c r="A68" s="28"/>
      <c r="B68" s="61"/>
      <c r="C68" s="115" t="s">
        <v>19</v>
      </c>
      <c r="D68" s="114">
        <v>6</v>
      </c>
      <c r="E68" s="114">
        <v>5</v>
      </c>
      <c r="F68" s="133"/>
      <c r="G68" s="134"/>
      <c r="H68" s="134"/>
      <c r="I68" s="134"/>
      <c r="J68" s="134"/>
      <c r="K68" s="33"/>
    </row>
    <row r="69" spans="1:11" ht="12.75">
      <c r="A69" s="1"/>
      <c r="B69" s="2"/>
      <c r="C69" s="115" t="s">
        <v>20</v>
      </c>
      <c r="D69" s="114">
        <v>8</v>
      </c>
      <c r="E69" s="114">
        <v>6</v>
      </c>
      <c r="F69" s="133"/>
      <c r="G69" s="134"/>
      <c r="H69" s="134"/>
      <c r="I69" s="134"/>
      <c r="J69" s="134"/>
      <c r="K69" s="3"/>
    </row>
    <row r="70" spans="1:11" ht="12.75">
      <c r="A70" s="2"/>
      <c r="B70" s="2"/>
      <c r="C70" s="115" t="s">
        <v>21</v>
      </c>
      <c r="D70" s="114">
        <v>18</v>
      </c>
      <c r="E70" s="114">
        <v>10</v>
      </c>
      <c r="F70" s="133"/>
      <c r="G70" s="134"/>
      <c r="H70" s="134"/>
      <c r="I70" s="134"/>
      <c r="J70" s="134"/>
      <c r="K70" s="3"/>
    </row>
    <row r="71" spans="1:11" ht="19.5" customHeight="1">
      <c r="A71" s="132"/>
      <c r="B71" s="132"/>
      <c r="C71" s="113"/>
      <c r="D71" s="132"/>
      <c r="E71" s="132"/>
      <c r="F71" s="132"/>
      <c r="G71" s="135"/>
      <c r="H71" s="135"/>
      <c r="I71" s="135"/>
      <c r="J71" s="135"/>
      <c r="K71" s="136"/>
    </row>
    <row r="72" spans="1:11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1:11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1:11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</sheetData>
  <sheetProtection/>
  <mergeCells count="84">
    <mergeCell ref="C4:J4"/>
    <mergeCell ref="D41:D42"/>
    <mergeCell ref="E41:E42"/>
    <mergeCell ref="C61:G61"/>
    <mergeCell ref="F56:H56"/>
    <mergeCell ref="C59:G59"/>
    <mergeCell ref="C60:G60"/>
    <mergeCell ref="B52:E57"/>
    <mergeCell ref="J48:J49"/>
    <mergeCell ref="B41:B42"/>
    <mergeCell ref="A1:K1"/>
    <mergeCell ref="G45:I45"/>
    <mergeCell ref="B46:E51"/>
    <mergeCell ref="G46:H47"/>
    <mergeCell ref="G48:H49"/>
    <mergeCell ref="E39:E40"/>
    <mergeCell ref="F41:F42"/>
    <mergeCell ref="B44:E45"/>
    <mergeCell ref="C41:C42"/>
    <mergeCell ref="C3:J3"/>
    <mergeCell ref="B39:B40"/>
    <mergeCell ref="C39:C40"/>
    <mergeCell ref="B37:B38"/>
    <mergeCell ref="F39:F40"/>
    <mergeCell ref="C37:C38"/>
    <mergeCell ref="F37:F38"/>
    <mergeCell ref="D39:D40"/>
    <mergeCell ref="D37:D38"/>
    <mergeCell ref="E37:E38"/>
    <mergeCell ref="D5:J6"/>
    <mergeCell ref="B7:C7"/>
    <mergeCell ref="B5:C6"/>
    <mergeCell ref="B36:C36"/>
    <mergeCell ref="B35:C35"/>
    <mergeCell ref="D7:J7"/>
    <mergeCell ref="B8:C8"/>
    <mergeCell ref="I24:I27"/>
    <mergeCell ref="E29:E30"/>
    <mergeCell ref="B23:D23"/>
    <mergeCell ref="C25:D28"/>
    <mergeCell ref="E25:E28"/>
    <mergeCell ref="H35:H36"/>
    <mergeCell ref="B34:E34"/>
    <mergeCell ref="C32:D32"/>
    <mergeCell ref="C31:D31"/>
    <mergeCell ref="I2:J2"/>
    <mergeCell ref="H24:H27"/>
    <mergeCell ref="G23:I23"/>
    <mergeCell ref="B24:D24"/>
    <mergeCell ref="F25:F28"/>
    <mergeCell ref="B25:B28"/>
    <mergeCell ref="G24:G27"/>
    <mergeCell ref="D9:G9"/>
    <mergeCell ref="C11:J11"/>
    <mergeCell ref="B19:C19"/>
    <mergeCell ref="M12:R12"/>
    <mergeCell ref="C12:J12"/>
    <mergeCell ref="G35:G36"/>
    <mergeCell ref="B20:C20"/>
    <mergeCell ref="B29:B30"/>
    <mergeCell ref="C29:D30"/>
    <mergeCell ref="F29:F30"/>
    <mergeCell ref="G34:I34"/>
    <mergeCell ref="B22:E22"/>
    <mergeCell ref="I35:I36"/>
    <mergeCell ref="I56:J56"/>
    <mergeCell ref="D8:J8"/>
    <mergeCell ref="B13:H13"/>
    <mergeCell ref="H21:I21"/>
    <mergeCell ref="B14:C14"/>
    <mergeCell ref="H9:I9"/>
    <mergeCell ref="B18:C18"/>
    <mergeCell ref="B15:C15"/>
    <mergeCell ref="B16:C16"/>
    <mergeCell ref="B17:C17"/>
    <mergeCell ref="I58:J58"/>
    <mergeCell ref="I59:J59"/>
    <mergeCell ref="I60:J60"/>
    <mergeCell ref="I61:J61"/>
    <mergeCell ref="A71:B71"/>
    <mergeCell ref="D71:F71"/>
    <mergeCell ref="F66:J70"/>
    <mergeCell ref="G71:K71"/>
    <mergeCell ref="I64:J64"/>
  </mergeCells>
  <printOptions gridLines="1" horizontalCentered="1" verticalCentered="1"/>
  <pageMargins left="0.27" right="0.22" top="0.25" bottom="0.1968503937007874" header="0" footer="0"/>
  <pageSetup fitToHeight="1" fitToWidth="1" horizontalDpi="300" verticalDpi="300" orientation="portrait" paperSize="9" scale="95" r:id="rId4"/>
  <rowBreaks count="1" manualBreakCount="1"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Montepulciano L.S.</dc:creator>
  <cp:keywords/>
  <dc:description/>
  <cp:lastModifiedBy>Tecnico</cp:lastModifiedBy>
  <cp:lastPrinted>2021-06-24T10:52:38Z</cp:lastPrinted>
  <dcterms:created xsi:type="dcterms:W3CDTF">2000-03-20T07:24:55Z</dcterms:created>
  <dcterms:modified xsi:type="dcterms:W3CDTF">2021-06-24T14:10:23Z</dcterms:modified>
  <cp:category/>
  <cp:version/>
  <cp:contentType/>
  <cp:contentStatus/>
</cp:coreProperties>
</file>